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6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<sst xmlns="http://schemas.openxmlformats.org/spreadsheetml/2006/main" count="56" uniqueCount="52">
  <si>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Список сотрудников</t>
  </si>
  <si>
    <t>Размер суточных и стоимость проживания</t>
  </si>
  <si>
    <t>Табельный номер</t>
  </si>
  <si>
    <t>Сотрудник</t>
  </si>
  <si>
    <t>Регион</t>
  </si>
  <si>
    <t>Суточные</t>
  </si>
  <si>
    <t>Проживание в сутки</t>
  </si>
  <si>
    <t>Удаленность, км</t>
  </si>
  <si>
    <t>Самолет</t>
  </si>
  <si>
    <t>Поезд</t>
  </si>
  <si>
    <t>Автобус</t>
  </si>
  <si>
    <t>Иванов  И.Е.</t>
  </si>
  <si>
    <t>Сидоров К.П.</t>
  </si>
  <si>
    <t>Петров Н.М.</t>
  </si>
  <si>
    <t>Рудня</t>
  </si>
  <si>
    <t>Велиж</t>
  </si>
  <si>
    <t>Ельня</t>
  </si>
  <si>
    <t>Москва</t>
  </si>
  <si>
    <t>Санкт-Петербург</t>
  </si>
  <si>
    <t>Захарова Т.П.</t>
  </si>
  <si>
    <t>Усова В.И.</t>
  </si>
  <si>
    <t>Николаев В.В.</t>
  </si>
  <si>
    <t>Иркутск</t>
  </si>
  <si>
    <t>Выходные данные</t>
  </si>
  <si>
    <t>Имя</t>
  </si>
  <si>
    <t>Место назначения</t>
  </si>
  <si>
    <t>Удаленность</t>
  </si>
  <si>
    <t>Цель поездки</t>
  </si>
  <si>
    <t>Срок командировки</t>
  </si>
  <si>
    <t xml:space="preserve">с </t>
  </si>
  <si>
    <t>по</t>
  </si>
  <si>
    <t>Всего суток</t>
  </si>
  <si>
    <t xml:space="preserve">Транспорт </t>
  </si>
  <si>
    <t>Аванс</t>
  </si>
  <si>
    <t>на проезд</t>
  </si>
  <si>
    <t>суточные</t>
  </si>
  <si>
    <t>на проживание</t>
  </si>
  <si>
    <t>итого</t>
  </si>
  <si>
    <t>Расходы по факту</t>
  </si>
  <si>
    <t>итого (с учетом суточных)</t>
  </si>
  <si>
    <t>Итого к выплате</t>
  </si>
  <si>
    <t>Итого к возврату</t>
  </si>
  <si>
    <t>Изучение опыта</t>
  </si>
  <si>
    <t>Установка оборудования</t>
  </si>
  <si>
    <t>Передача документации</t>
  </si>
  <si>
    <t>Стажировка</t>
  </si>
  <si>
    <t>Обмен опытом</t>
  </si>
  <si>
    <t>Подписание договора</t>
  </si>
  <si>
    <t>Средняя стоимость проезда за 1 км в один конец</t>
  </si>
  <si>
    <t>Практическая работа выполнена на сайте МатБюро (https://www.matburo.ru/)</t>
  </si>
  <si>
    <t>Другие решенные задания по Excel на странице: https://www.matburo.ru/sub_appear.php?p=l_excel  </t>
  </si>
  <si>
    <t>Выполняем любые практические работы на заказ.  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</si>
</sst>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 Cyr"/>
      <family val="0"/>
    </font>
    <font>
      <sz val="9.25"/>
      <color indexed="8"/>
      <name val="Arial Cyr"/>
      <family val="0"/>
    </font>
    <font>
      <b/>
      <sz val="17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1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0" fillId="24" borderId="14" xfId="0" applyFill="1" applyBorder="1" applyAlignment="1">
      <alignment/>
    </xf>
    <xf numFmtId="14" fontId="0" fillId="24" borderId="14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25" borderId="14" xfId="0" applyFill="1" applyBorder="1" applyAlignment="1">
      <alignment/>
    </xf>
    <xf numFmtId="0" fontId="0" fillId="24" borderId="14" xfId="0" applyFill="1" applyBorder="1" applyAlignment="1">
      <alignment vertical="center" wrapText="1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Изменение размера расходов на проживание и размера суточных по регионам</a:t>
            </a:r>
          </a:p>
        </c:rich>
      </c:tx>
      <c:layout>
        <c:manualLayout>
          <c:xMode val="factor"/>
          <c:yMode val="factor"/>
          <c:x val="-0.0625"/>
          <c:y val="-0.011"/>
        </c:manualLayout>
      </c:layout>
      <c:spPr>
        <a:noFill/>
        <a:ln>
          <a:noFill/>
        </a:ln>
      </c:spPr>
    </c:title>
    <c:view3D>
      <c:rotX val="15"/>
      <c:rotY val="20"/>
      <c:depthPercent val="130"/>
      <c:rAngAx val="0"/>
      <c:perspective val="0"/>
    </c:view3D>
    <c:plotArea>
      <c:layout>
        <c:manualLayout>
          <c:xMode val="edge"/>
          <c:yMode val="edge"/>
          <c:x val="0.0165"/>
          <c:y val="0.11625"/>
          <c:w val="0.9395"/>
          <c:h val="0.88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Лист1!$A$29</c:f>
              <c:strCache>
                <c:ptCount val="1"/>
                <c:pt idx="0">
                  <c:v>суточные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Лист1!$B$19:$G$19</c:f>
              <c:strCache/>
            </c:strRef>
          </c:cat>
          <c:val>
            <c:numRef>
              <c:f>Лист1!$B$29:$G$29</c:f>
              <c:numCache/>
            </c:numRef>
          </c:val>
          <c:shape val="box"/>
        </c:ser>
        <c:ser>
          <c:idx val="1"/>
          <c:order val="1"/>
          <c:tx>
            <c:strRef>
              <c:f>Лист1!$A$30</c:f>
              <c:strCache>
                <c:ptCount val="1"/>
                <c:pt idx="0">
                  <c:v>на проживание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Лист1!$B$19:$G$19</c:f>
              <c:strCache/>
            </c:strRef>
          </c:cat>
          <c:val>
            <c:numRef>
              <c:f>Лист1!$B$30:$G$30</c:f>
              <c:numCache/>
            </c:numRef>
          </c:val>
          <c:shape val="box"/>
        </c:ser>
        <c:gapWidth val="50"/>
        <c:gapDepth val="50"/>
        <c:shape val="box"/>
        <c:axId val="45164786"/>
        <c:axId val="3829891"/>
        <c:axId val="34469020"/>
      </c:bar3D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9891"/>
        <c:crosses val="autoZero"/>
        <c:auto val="1"/>
        <c:lblOffset val="100"/>
        <c:tickLblSkip val="1"/>
        <c:noMultiLvlLbl val="0"/>
      </c:catAx>
      <c:valAx>
        <c:axId val="3829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64786"/>
        <c:crossesAt val="1"/>
        <c:crossBetween val="between"/>
        <c:dispUnits/>
      </c:valAx>
      <c:ser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9891"/>
        <c:crosses val="autoZero"/>
        <c:tickLblSkip val="1"/>
        <c:tickMarkSkip val="1"/>
      </c:ser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19050</xdr:rowOff>
    </xdr:from>
    <xdr:to>
      <xdr:col>7</xdr:col>
      <xdr:colOff>533400</xdr:colOff>
      <xdr:row>77</xdr:row>
      <xdr:rowOff>47625</xdr:rowOff>
    </xdr:to>
    <xdr:graphicFrame>
      <xdr:nvGraphicFramePr>
        <xdr:cNvPr id="1" name="Chart 1"/>
        <xdr:cNvGraphicFramePr/>
      </xdr:nvGraphicFramePr>
      <xdr:xfrm>
        <a:off x="57150" y="6943725"/>
        <a:ext cx="94678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23.75390625" style="0" customWidth="1"/>
    <col min="2" max="2" width="18.125" style="0" customWidth="1"/>
    <col min="3" max="3" width="16.125" style="0" customWidth="1"/>
    <col min="4" max="4" width="12.375" style="0" customWidth="1"/>
    <col min="5" max="5" width="14.875" style="0" customWidth="1"/>
    <col min="6" max="6" width="16.125" style="0" customWidth="1"/>
    <col min="7" max="7" width="16.625" style="0" customWidth="1"/>
  </cols>
  <sheetData>
    <row r="1" spans="1:5" ht="12.75">
      <c r="A1" s="22" t="s">
        <v>49</v>
      </c>
      <c r="B1" s="25"/>
      <c r="C1" s="25"/>
      <c r="D1" s="25"/>
      <c r="E1" s="26"/>
    </row>
    <row r="2" spans="1:5" ht="12.75">
      <c r="A2" s="23" t="s">
        <v>50</v>
      </c>
      <c r="B2" s="27"/>
      <c r="C2" s="27"/>
      <c r="D2" s="27"/>
      <c r="E2" s="28"/>
    </row>
    <row r="3" spans="1:5" ht="13.5" thickBot="1">
      <c r="A3" s="24" t="s">
        <v>51</v>
      </c>
      <c r="B3" s="29"/>
      <c r="C3" s="29"/>
      <c r="D3" s="29"/>
      <c r="E3" s="30"/>
    </row>
    <row r="6" spans="1:8" ht="13.5" thickBot="1">
      <c r="A6" s="6" t="s">
        <v>0</v>
      </c>
      <c r="D6" s="6" t="s">
        <v>1</v>
      </c>
      <c r="H6" s="6" t="s">
        <v>48</v>
      </c>
    </row>
    <row r="7" spans="1:12" ht="26.25" thickBot="1">
      <c r="A7" s="1" t="s">
        <v>2</v>
      </c>
      <c r="B7" s="2" t="s">
        <v>3</v>
      </c>
      <c r="C7" s="3"/>
      <c r="D7" s="1" t="s">
        <v>4</v>
      </c>
      <c r="E7" s="2" t="s">
        <v>5</v>
      </c>
      <c r="F7" s="2" t="s">
        <v>6</v>
      </c>
      <c r="H7" s="1" t="s">
        <v>7</v>
      </c>
      <c r="I7" s="17" t="s">
        <v>8</v>
      </c>
      <c r="J7" s="17" t="s">
        <v>9</v>
      </c>
      <c r="K7" s="17" t="s">
        <v>10</v>
      </c>
      <c r="L7" s="18"/>
    </row>
    <row r="8" spans="1:14" ht="13.5" thickBot="1">
      <c r="A8" s="4">
        <v>1001</v>
      </c>
      <c r="B8" s="5" t="s">
        <v>11</v>
      </c>
      <c r="C8" s="3"/>
      <c r="D8" s="4" t="s">
        <v>14</v>
      </c>
      <c r="E8" s="5">
        <v>700</v>
      </c>
      <c r="F8" s="5">
        <v>800</v>
      </c>
      <c r="H8" s="4">
        <v>68</v>
      </c>
      <c r="I8" s="5">
        <v>15</v>
      </c>
      <c r="J8" s="5">
        <v>0.89</v>
      </c>
      <c r="K8" s="5">
        <v>0.95</v>
      </c>
      <c r="N8" s="19"/>
    </row>
    <row r="9" spans="1:11" ht="13.5" thickBot="1">
      <c r="A9" s="4">
        <v>1002</v>
      </c>
      <c r="B9" s="5" t="s">
        <v>12</v>
      </c>
      <c r="C9" s="3"/>
      <c r="D9" s="4" t="s">
        <v>15</v>
      </c>
      <c r="E9" s="5">
        <v>700</v>
      </c>
      <c r="F9" s="5">
        <v>800</v>
      </c>
      <c r="H9" s="4">
        <v>128</v>
      </c>
      <c r="I9" s="5">
        <v>15</v>
      </c>
      <c r="J9" s="5">
        <v>0.89</v>
      </c>
      <c r="K9" s="5">
        <v>0.95</v>
      </c>
    </row>
    <row r="10" spans="1:11" ht="13.5" thickBot="1">
      <c r="A10" s="4">
        <v>1003</v>
      </c>
      <c r="B10" s="5" t="s">
        <v>13</v>
      </c>
      <c r="C10" s="3"/>
      <c r="D10" s="4" t="s">
        <v>16</v>
      </c>
      <c r="E10" s="5">
        <v>700</v>
      </c>
      <c r="F10" s="5">
        <v>800</v>
      </c>
      <c r="H10" s="4">
        <v>106</v>
      </c>
      <c r="I10" s="5">
        <v>15</v>
      </c>
      <c r="J10" s="5">
        <v>0.89</v>
      </c>
      <c r="K10" s="5">
        <v>0.95</v>
      </c>
    </row>
    <row r="11" spans="1:11" ht="13.5" thickBot="1">
      <c r="A11" s="4">
        <v>1004</v>
      </c>
      <c r="B11" s="5" t="s">
        <v>19</v>
      </c>
      <c r="C11" s="3"/>
      <c r="D11" s="4" t="s">
        <v>17</v>
      </c>
      <c r="E11" s="5">
        <v>1000</v>
      </c>
      <c r="F11" s="5">
        <v>2300</v>
      </c>
      <c r="H11" s="4">
        <v>419</v>
      </c>
      <c r="I11" s="5">
        <v>15</v>
      </c>
      <c r="J11" s="5">
        <v>0.89</v>
      </c>
      <c r="K11" s="5">
        <v>0.95</v>
      </c>
    </row>
    <row r="12" spans="1:11" ht="13.5" thickBot="1">
      <c r="A12" s="4">
        <v>1005</v>
      </c>
      <c r="B12" s="5" t="s">
        <v>20</v>
      </c>
      <c r="C12" s="3"/>
      <c r="D12" s="4" t="s">
        <v>22</v>
      </c>
      <c r="E12" s="5">
        <v>1200</v>
      </c>
      <c r="F12" s="5">
        <v>1800</v>
      </c>
      <c r="H12" s="4">
        <v>4587</v>
      </c>
      <c r="I12" s="5">
        <v>15</v>
      </c>
      <c r="J12" s="5">
        <v>0.89</v>
      </c>
      <c r="K12" s="5">
        <v>0.95</v>
      </c>
    </row>
    <row r="13" spans="1:11" ht="29.25" customHeight="1" thickBot="1">
      <c r="A13" s="4">
        <v>1006</v>
      </c>
      <c r="B13" s="5" t="s">
        <v>21</v>
      </c>
      <c r="C13" s="3"/>
      <c r="D13" s="4" t="s">
        <v>18</v>
      </c>
      <c r="E13" s="5">
        <v>1000</v>
      </c>
      <c r="F13" s="5">
        <v>2300</v>
      </c>
      <c r="H13" s="4">
        <v>1057</v>
      </c>
      <c r="I13" s="5">
        <v>15</v>
      </c>
      <c r="J13" s="5">
        <v>0.89</v>
      </c>
      <c r="K13" s="5">
        <v>0.95</v>
      </c>
    </row>
    <row r="15" ht="12.75">
      <c r="A15" s="8" t="s">
        <v>23</v>
      </c>
    </row>
    <row r="16" spans="1:7" ht="12.75">
      <c r="A16" s="12" t="s">
        <v>24</v>
      </c>
      <c r="B16" s="12" t="str">
        <f>B8</f>
        <v>Иванов  И.Е.</v>
      </c>
      <c r="C16" s="12" t="str">
        <f>B9</f>
        <v>Сидоров К.П.</v>
      </c>
      <c r="D16" s="12" t="str">
        <f>B10</f>
        <v>Петров Н.М.</v>
      </c>
      <c r="E16" s="12" t="str">
        <f>B11</f>
        <v>Захарова Т.П.</v>
      </c>
      <c r="F16" s="12" t="str">
        <f>B12</f>
        <v>Усова В.И.</v>
      </c>
      <c r="G16" s="12" t="str">
        <f>B13</f>
        <v>Николаев В.В.</v>
      </c>
    </row>
    <row r="17" spans="1:7" ht="12.75">
      <c r="A17" s="7" t="s">
        <v>2</v>
      </c>
      <c r="B17" s="7">
        <f>A8</f>
        <v>1001</v>
      </c>
      <c r="C17" s="7">
        <f>A9</f>
        <v>1002</v>
      </c>
      <c r="D17" s="7">
        <f>A10</f>
        <v>1003</v>
      </c>
      <c r="E17" s="7">
        <f>A11</f>
        <v>1004</v>
      </c>
      <c r="F17" s="7">
        <f>A12</f>
        <v>1005</v>
      </c>
      <c r="G17" s="7">
        <f>A13</f>
        <v>1006</v>
      </c>
    </row>
    <row r="18" spans="1:7" ht="12.75">
      <c r="A18" s="7" t="s">
        <v>25</v>
      </c>
      <c r="B18" s="7"/>
      <c r="C18" s="7"/>
      <c r="D18" s="7"/>
      <c r="E18" s="7"/>
      <c r="F18" s="7"/>
      <c r="G18" s="7"/>
    </row>
    <row r="19" spans="1:7" ht="12.75">
      <c r="A19" s="11" t="s">
        <v>4</v>
      </c>
      <c r="B19" s="14" t="str">
        <f>D8</f>
        <v>Рудня</v>
      </c>
      <c r="C19" s="14" t="str">
        <f>D9</f>
        <v>Велиж</v>
      </c>
      <c r="D19" s="14" t="str">
        <f>D10</f>
        <v>Ельня</v>
      </c>
      <c r="E19" s="14" t="str">
        <f>D11</f>
        <v>Москва</v>
      </c>
      <c r="F19" s="14" t="str">
        <f>D12</f>
        <v>Иркутск</v>
      </c>
      <c r="G19" s="14" t="str">
        <f>D13</f>
        <v>Санкт-Петербург</v>
      </c>
    </row>
    <row r="20" spans="1:7" ht="12.75">
      <c r="A20" s="16" t="s">
        <v>26</v>
      </c>
      <c r="B20" s="10">
        <f>IF(B$19=$D$8,$H$8,IF(B$19=$D$9,$H$9,IF(B$19=$D$10,$H$10,IF(B$19=$D$11,$H$11,IF(B$19=$D$12,$H$12,$H$13)))))</f>
        <v>68</v>
      </c>
      <c r="C20" s="10">
        <f>IF(C$19=$D$8,$H$8,IF(C$19=$D$9,$H$9,IF(C$19=$D$10,$H$10,IF(C$19=$D$11,$H$11,IF(C$19=$D$12,$H$12,$H$13)))))</f>
        <v>128</v>
      </c>
      <c r="D20" s="10">
        <f>IF(D$19=$D$8,$H$8,IF(D$19=$D$9,$H$9,IF(D$19=$D$10,$H$10,IF(D$19=$D$11,$H$11,IF(D$19=$D$12,$H$12,$H$13)))))</f>
        <v>106</v>
      </c>
      <c r="E20" s="10">
        <f>IF(E$19=$D$8,$H$8,IF(E$19=$D$9,$H$9,IF(E$19=$D$10,$H$10,IF(E$19=$D$11,$H$11,IF(E$19=$D$12,$H$12,$H$13)))))</f>
        <v>419</v>
      </c>
      <c r="F20" s="10">
        <f>IF(F$19=$D$8,$H$8,IF(F$19=$D$9,$H$9,IF(F$19=$D$10,$H$10,IF(F$19=$D$11,$H$11,IF(F$19=$D$12,$H$12,$H$13)))))</f>
        <v>4587</v>
      </c>
      <c r="G20" s="10">
        <f>IF(G$19=$D$8,$H$8,IF(G$19=$D$9,$H$9,IF(G$19=$D$10,$H$10,IF(G$19=$D$11,$H$11,IF(G$19=$D$12,$H$12,$H$13)))))</f>
        <v>1057</v>
      </c>
    </row>
    <row r="21" spans="1:7" ht="25.5">
      <c r="A21" s="13" t="s">
        <v>27</v>
      </c>
      <c r="B21" s="21" t="s">
        <v>43</v>
      </c>
      <c r="C21" s="21" t="s">
        <v>44</v>
      </c>
      <c r="D21" s="21" t="s">
        <v>45</v>
      </c>
      <c r="E21" s="21" t="s">
        <v>42</v>
      </c>
      <c r="F21" s="21" t="s">
        <v>46</v>
      </c>
      <c r="G21" s="21" t="s">
        <v>47</v>
      </c>
    </row>
    <row r="22" spans="1:7" ht="12.75">
      <c r="A22" s="7" t="s">
        <v>28</v>
      </c>
      <c r="B22" s="9"/>
      <c r="C22" s="9"/>
      <c r="D22" s="9"/>
      <c r="E22" s="9"/>
      <c r="F22" s="9"/>
      <c r="G22" s="9"/>
    </row>
    <row r="23" spans="1:7" ht="12.75">
      <c r="A23" s="12" t="s">
        <v>29</v>
      </c>
      <c r="B23" s="15">
        <v>39944</v>
      </c>
      <c r="C23" s="15">
        <v>40006</v>
      </c>
      <c r="D23" s="15">
        <v>40111</v>
      </c>
      <c r="E23" s="15">
        <v>39854</v>
      </c>
      <c r="F23" s="15">
        <v>40118</v>
      </c>
      <c r="G23" s="15">
        <v>39886</v>
      </c>
    </row>
    <row r="24" spans="1:7" ht="12.75">
      <c r="A24" s="12" t="s">
        <v>30</v>
      </c>
      <c r="B24" s="15">
        <v>39946</v>
      </c>
      <c r="C24" s="15">
        <v>40006</v>
      </c>
      <c r="D24" s="15">
        <v>40116</v>
      </c>
      <c r="E24" s="15">
        <v>39862</v>
      </c>
      <c r="F24" s="15">
        <v>40132</v>
      </c>
      <c r="G24" s="15">
        <v>39889</v>
      </c>
    </row>
    <row r="25" spans="1:7" ht="12.75">
      <c r="A25" s="7" t="s">
        <v>31</v>
      </c>
      <c r="B25" s="9">
        <f>B24-B23+1</f>
        <v>3</v>
      </c>
      <c r="C25" s="9">
        <f>C24-C23+1</f>
        <v>1</v>
      </c>
      <c r="D25" s="9">
        <f>D24-D23+1</f>
        <v>6</v>
      </c>
      <c r="E25" s="9">
        <f>E24-E23+1</f>
        <v>9</v>
      </c>
      <c r="F25" s="9">
        <v>5</v>
      </c>
      <c r="G25" s="9">
        <f>G24-G23+1</f>
        <v>4</v>
      </c>
    </row>
    <row r="26" spans="1:7" ht="12.75">
      <c r="A26" s="7" t="s">
        <v>32</v>
      </c>
      <c r="B26" s="20" t="str">
        <f aca="true" t="shared" si="0" ref="B26:G26">IF(B$20&gt;=1500,$I$7,IF(AND(B$20&lt;1500,B$20&gt;=150),$J$7,$K$7))</f>
        <v>Автобус</v>
      </c>
      <c r="C26" s="20" t="str">
        <f t="shared" si="0"/>
        <v>Автобус</v>
      </c>
      <c r="D26" s="20" t="str">
        <f t="shared" si="0"/>
        <v>Автобус</v>
      </c>
      <c r="E26" s="20" t="str">
        <f t="shared" si="0"/>
        <v>Поезд</v>
      </c>
      <c r="F26" s="20" t="str">
        <f t="shared" si="0"/>
        <v>Самолет</v>
      </c>
      <c r="G26" s="20" t="str">
        <f t="shared" si="0"/>
        <v>Поезд</v>
      </c>
    </row>
    <row r="27" spans="1:7" ht="12.75">
      <c r="A27" s="7" t="s">
        <v>33</v>
      </c>
      <c r="B27" s="20"/>
      <c r="C27" s="20"/>
      <c r="D27" s="20"/>
      <c r="E27" s="20"/>
      <c r="F27" s="20"/>
      <c r="G27" s="20"/>
    </row>
    <row r="28" spans="1:7" ht="12.75">
      <c r="A28" s="10" t="s">
        <v>34</v>
      </c>
      <c r="B28" s="20">
        <f aca="true" t="shared" si="1" ref="B28:G28">IF(B$20&gt;=1500,$I$8*2*B20,IF(AND(B$20&lt;1500,B$20&gt;=150),$J$8*2*B20,$K$8*2*B20))</f>
        <v>129.2</v>
      </c>
      <c r="C28" s="20">
        <f t="shared" si="1"/>
        <v>243.2</v>
      </c>
      <c r="D28" s="20">
        <f t="shared" si="1"/>
        <v>201.39999999999998</v>
      </c>
      <c r="E28" s="20">
        <f t="shared" si="1"/>
        <v>745.82</v>
      </c>
      <c r="F28" s="20">
        <f t="shared" si="1"/>
        <v>137610</v>
      </c>
      <c r="G28" s="20">
        <f t="shared" si="1"/>
        <v>1881.46</v>
      </c>
    </row>
    <row r="29" spans="1:7" ht="12.75">
      <c r="A29" s="10" t="s">
        <v>35</v>
      </c>
      <c r="B29" s="20">
        <f aca="true" t="shared" si="2" ref="B29:G29">IF(B$20&gt;=1500,$E$12*B$25,IF(AND(B$20&lt;1500,B$20&gt;=150),$E$11*B$25,$E$8*B$25))</f>
        <v>2100</v>
      </c>
      <c r="C29" s="20">
        <f t="shared" si="2"/>
        <v>700</v>
      </c>
      <c r="D29" s="20">
        <f t="shared" si="2"/>
        <v>4200</v>
      </c>
      <c r="E29" s="20">
        <f t="shared" si="2"/>
        <v>9000</v>
      </c>
      <c r="F29" s="20">
        <f t="shared" si="2"/>
        <v>6000</v>
      </c>
      <c r="G29" s="20">
        <f t="shared" si="2"/>
        <v>4000</v>
      </c>
    </row>
    <row r="30" spans="1:7" ht="12.75">
      <c r="A30" s="16" t="s">
        <v>36</v>
      </c>
      <c r="B30" s="20">
        <f aca="true" t="shared" si="3" ref="B30:G30">IF(B$20&gt;=1500,$F$12*B$25,IF(AND(B$20&lt;1500,B$20&gt;=150),$F$11*B$25,$F$8*B$25))</f>
        <v>2400</v>
      </c>
      <c r="C30" s="20">
        <f t="shared" si="3"/>
        <v>800</v>
      </c>
      <c r="D30" s="20">
        <f t="shared" si="3"/>
        <v>4800</v>
      </c>
      <c r="E30" s="20">
        <f t="shared" si="3"/>
        <v>20700</v>
      </c>
      <c r="F30" s="20">
        <f t="shared" si="3"/>
        <v>9000</v>
      </c>
      <c r="G30" s="20">
        <f t="shared" si="3"/>
        <v>9200</v>
      </c>
    </row>
    <row r="31" spans="1:7" ht="12.75">
      <c r="A31" s="10" t="s">
        <v>37</v>
      </c>
      <c r="B31" s="7">
        <f>SUM(B28:B30)</f>
        <v>4629.2</v>
      </c>
      <c r="C31" s="7">
        <f>SUM(C28:C30)</f>
        <v>1743.2</v>
      </c>
      <c r="D31" s="7">
        <f>SUM(D28:D30)</f>
        <v>9201.4</v>
      </c>
      <c r="E31" s="7">
        <f>SUM(E28:E30)</f>
        <v>30445.82</v>
      </c>
      <c r="F31" s="7">
        <f>SUM(F28:F30)</f>
        <v>152610</v>
      </c>
      <c r="G31" s="7">
        <f>SUM(G28:G30)</f>
        <v>15081.46</v>
      </c>
    </row>
    <row r="32" spans="1:7" ht="12.75">
      <c r="A32" s="10" t="s">
        <v>38</v>
      </c>
      <c r="B32" s="7"/>
      <c r="C32" s="7"/>
      <c r="D32" s="7"/>
      <c r="E32" s="7"/>
      <c r="F32" s="7"/>
      <c r="G32" s="7"/>
    </row>
    <row r="33" spans="1:7" ht="12.75">
      <c r="A33" s="11" t="s">
        <v>34</v>
      </c>
      <c r="B33" s="14">
        <v>135</v>
      </c>
      <c r="C33" s="14">
        <v>210</v>
      </c>
      <c r="D33" s="14">
        <v>188</v>
      </c>
      <c r="E33" s="14">
        <v>800</v>
      </c>
      <c r="F33" s="14">
        <v>136000</v>
      </c>
      <c r="G33" s="14">
        <v>1881</v>
      </c>
    </row>
    <row r="34" spans="1:7" ht="12.75">
      <c r="A34" s="11" t="s">
        <v>36</v>
      </c>
      <c r="B34" s="14">
        <v>2054</v>
      </c>
      <c r="C34" s="14">
        <v>1000</v>
      </c>
      <c r="D34" s="14">
        <v>4758</v>
      </c>
      <c r="E34" s="14">
        <v>21854</v>
      </c>
      <c r="F34" s="14">
        <v>9874</v>
      </c>
      <c r="G34" s="14">
        <v>12250</v>
      </c>
    </row>
    <row r="35" spans="1:7" ht="12.75">
      <c r="A35" s="10" t="s">
        <v>39</v>
      </c>
      <c r="B35" s="7">
        <f>SUM(B33:B34)+B29</f>
        <v>4289</v>
      </c>
      <c r="C35" s="7">
        <f>SUM(C33:C34)+C29</f>
        <v>1910</v>
      </c>
      <c r="D35" s="7">
        <f>SUM(D33:D34)+D29</f>
        <v>9146</v>
      </c>
      <c r="E35" s="7">
        <f>SUM(E33:E34)+E29</f>
        <v>31654</v>
      </c>
      <c r="F35" s="7">
        <f>SUM(F33:F34)+F29</f>
        <v>151874</v>
      </c>
      <c r="G35" s="7">
        <f>SUM(G33:G34)+G29</f>
        <v>18131</v>
      </c>
    </row>
    <row r="36" spans="1:7" ht="12.75">
      <c r="A36" s="11" t="s">
        <v>40</v>
      </c>
      <c r="B36" s="12">
        <f>IF(B35-B31&gt;0,B35-B31,0)</f>
        <v>0</v>
      </c>
      <c r="C36" s="12">
        <f>IF(C35-C31&gt;0,C35-C31,0)</f>
        <v>166.79999999999995</v>
      </c>
      <c r="D36" s="12">
        <f>IF(D35-D31&gt;0,D35-D31,0)</f>
        <v>0</v>
      </c>
      <c r="E36" s="12">
        <f>IF(E35-E31&gt;0,E35-E31,0)</f>
        <v>1208.1800000000003</v>
      </c>
      <c r="F36" s="12">
        <f>IF(F35-F31&gt;0,F35-F31,0)</f>
        <v>0</v>
      </c>
      <c r="G36" s="12">
        <f>IF(G35-G31&gt;0,G35-G31,0)</f>
        <v>3049.540000000001</v>
      </c>
    </row>
    <row r="37" spans="1:7" ht="12.75">
      <c r="A37" s="11" t="s">
        <v>41</v>
      </c>
      <c r="B37" s="12">
        <f>IF(B31-B35&gt;0,B31-B35,0)</f>
        <v>340.1999999999998</v>
      </c>
      <c r="C37" s="12">
        <f>IF(C31-C35&gt;0,C31-C35,0)</f>
        <v>0</v>
      </c>
      <c r="D37" s="12">
        <f>IF(D31-D35&gt;0,D31-D35,0)</f>
        <v>55.399999999999636</v>
      </c>
      <c r="E37" s="12">
        <f>IF(E31-E35&gt;0,E31-E35,0)</f>
        <v>0</v>
      </c>
      <c r="F37" s="12">
        <f>IF(F31-F35&gt;0,F31-F35,0)</f>
        <v>736</v>
      </c>
      <c r="G37" s="12">
        <f>IF(G31-G35&gt;0,G31-G35,0)</f>
        <v>0</v>
      </c>
    </row>
  </sheetData>
  <sheetProtection password="D7DF" sheet="1"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LAb308-6</dc:creator>
  <cp:keywords/>
  <dc:description/>
  <cp:lastModifiedBy>asya</cp:lastModifiedBy>
  <dcterms:created xsi:type="dcterms:W3CDTF">2009-11-26T07:58:55Z</dcterms:created>
  <dcterms:modified xsi:type="dcterms:W3CDTF">2017-09-22T00:26:28Z</dcterms:modified>
  <cp:category/>
  <cp:version/>
  <cp:contentType/>
  <cp:contentStatus/>
</cp:coreProperties>
</file>